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stasiausova/Desktop/"/>
    </mc:Choice>
  </mc:AlternateContent>
  <xr:revisionPtr revIDLastSave="0" documentId="13_ncr:1_{129B9EA9-6F68-B641-82C3-CEB866580808}" xr6:coauthVersionLast="36" xr6:coauthVersionMax="36" xr10:uidLastSave="{00000000-0000-0000-0000-000000000000}"/>
  <bookViews>
    <workbookView xWindow="5240" yWindow="1220" windowWidth="22140" windowHeight="16120" xr2:uid="{7D2448C3-05EA-FA46-A67E-A58B953B502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P11" i="1" s="1"/>
  <c r="P12" i="1"/>
  <c r="M12" i="1"/>
  <c r="M6" i="1"/>
  <c r="M5" i="1"/>
  <c r="I7" i="1" l="1"/>
  <c r="C38" i="1" s="1"/>
  <c r="F7" i="1"/>
  <c r="I8" i="1" s="1"/>
  <c r="C40" i="1" s="1"/>
  <c r="B45" i="1" s="1"/>
  <c r="E45" i="1" s="1"/>
  <c r="E35" i="1"/>
  <c r="E34" i="1"/>
  <c r="B35" i="1"/>
  <c r="B34" i="1"/>
  <c r="A31" i="1"/>
  <c r="A30" i="1"/>
  <c r="B26" i="1"/>
  <c r="F40" i="1" s="1"/>
  <c r="B24" i="1"/>
  <c r="F38" i="1" s="1"/>
  <c r="E21" i="1"/>
  <c r="E20" i="1"/>
  <c r="B20" i="1"/>
  <c r="B22" i="1"/>
  <c r="B43" i="1" l="1"/>
  <c r="E43" i="1" s="1"/>
</calcChain>
</file>

<file path=xl/sharedStrings.xml><?xml version="1.0" encoding="utf-8"?>
<sst xmlns="http://schemas.openxmlformats.org/spreadsheetml/2006/main" count="44" uniqueCount="43">
  <si>
    <t xml:space="preserve">1 участо </t>
  </si>
  <si>
    <t>5000 т нефти</t>
  </si>
  <si>
    <t xml:space="preserve">2 участок </t>
  </si>
  <si>
    <t xml:space="preserve">7000 т нефти </t>
  </si>
  <si>
    <t>добыча -</t>
  </si>
  <si>
    <t>7 год</t>
  </si>
  <si>
    <t>100 человек</t>
  </si>
  <si>
    <t>50000 р/мес</t>
  </si>
  <si>
    <t xml:space="preserve">расходы на добычу </t>
  </si>
  <si>
    <t>50 млн</t>
  </si>
  <si>
    <t xml:space="preserve">тариф за транспортировку </t>
  </si>
  <si>
    <t>700 р за тонну</t>
  </si>
  <si>
    <t xml:space="preserve">цена </t>
  </si>
  <si>
    <t>доллар</t>
  </si>
  <si>
    <t>выручка 1</t>
  </si>
  <si>
    <t xml:space="preserve">выручка 2 </t>
  </si>
  <si>
    <t xml:space="preserve">транспортировка 1 </t>
  </si>
  <si>
    <t xml:space="preserve">транспортировка 2 </t>
  </si>
  <si>
    <t>расходы 1</t>
  </si>
  <si>
    <t>расходы 2</t>
  </si>
  <si>
    <t>расходы на добычу</t>
  </si>
  <si>
    <t>сотрудники 1</t>
  </si>
  <si>
    <t>сотрудники 2</t>
  </si>
  <si>
    <t xml:space="preserve">итого расходы фактические </t>
  </si>
  <si>
    <t xml:space="preserve">расчетные </t>
  </si>
  <si>
    <t>НБ 1</t>
  </si>
  <si>
    <t>НБ 2</t>
  </si>
  <si>
    <t>страховые взносы</t>
  </si>
  <si>
    <t>ставка ндпи</t>
  </si>
  <si>
    <t>Кг</t>
  </si>
  <si>
    <t>ставка ВТП</t>
  </si>
  <si>
    <t>Кндд</t>
  </si>
  <si>
    <t>НДПИ 1</t>
  </si>
  <si>
    <t>ндд1</t>
  </si>
  <si>
    <t>ндд2</t>
  </si>
  <si>
    <t>минимальный ндд</t>
  </si>
  <si>
    <t xml:space="preserve">значение удельных расходов </t>
  </si>
  <si>
    <t xml:space="preserve">1 участок </t>
  </si>
  <si>
    <t>предельные расходы</t>
  </si>
  <si>
    <t>НБ мин 1</t>
  </si>
  <si>
    <t>НБ мин 2</t>
  </si>
  <si>
    <t xml:space="preserve">ндд мин 1 </t>
  </si>
  <si>
    <t>ндд мин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</si>
</sst>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2CD8-DC6E-C046-801A-124F13B27470}">
  <dimension ref="A1:P45"/>
  <sheetViews>
    <sheetView tabSelected="1" topLeftCell="K1" zoomScale="114" workbookViewId="0">
      <selection activeCell="P17" sqref="P17"/>
    </sheetView>
  </sheetViews>
  <sheetFormatPr baseColWidth="10" defaultRowHeight="16" x14ac:dyDescent="0.2"/>
  <cols>
    <col min="2" max="2" width="14.83203125" customWidth="1"/>
    <col min="4" max="4" width="21.33203125" customWidth="1"/>
  </cols>
  <sheetData>
    <row r="1" spans="1:16" x14ac:dyDescent="0.2">
      <c r="A1" s="1">
        <v>43831</v>
      </c>
      <c r="B1" t="s">
        <v>0</v>
      </c>
      <c r="C1" t="s">
        <v>1</v>
      </c>
      <c r="E1" t="s">
        <v>28</v>
      </c>
      <c r="F1">
        <v>5000</v>
      </c>
      <c r="K1" s="14"/>
      <c r="L1" t="s">
        <v>35</v>
      </c>
    </row>
    <row r="2" spans="1:16" x14ac:dyDescent="0.2">
      <c r="B2" t="s">
        <v>2</v>
      </c>
      <c r="C2" t="s">
        <v>3</v>
      </c>
      <c r="F2">
        <v>7000</v>
      </c>
      <c r="K2" s="14"/>
    </row>
    <row r="3" spans="1:16" x14ac:dyDescent="0.2">
      <c r="K3" s="14"/>
      <c r="L3" s="15">
        <v>7140</v>
      </c>
      <c r="M3" t="s">
        <v>36</v>
      </c>
    </row>
    <row r="4" spans="1:16" x14ac:dyDescent="0.2">
      <c r="E4" t="s">
        <v>29</v>
      </c>
      <c r="F4">
        <v>1</v>
      </c>
      <c r="K4" s="14"/>
    </row>
    <row r="5" spans="1:16" x14ac:dyDescent="0.2">
      <c r="A5" t="s">
        <v>4</v>
      </c>
      <c r="B5" t="s">
        <v>5</v>
      </c>
      <c r="K5" s="14"/>
      <c r="L5" t="s">
        <v>37</v>
      </c>
      <c r="M5">
        <f>5000*L3</f>
        <v>35700000</v>
      </c>
      <c r="O5" t="s">
        <v>38</v>
      </c>
    </row>
    <row r="6" spans="1:16" x14ac:dyDescent="0.2">
      <c r="B6" t="s">
        <v>6</v>
      </c>
      <c r="C6" t="s">
        <v>7</v>
      </c>
      <c r="K6" s="14"/>
      <c r="L6" t="s">
        <v>2</v>
      </c>
      <c r="M6">
        <f>7000*L3</f>
        <v>49980000</v>
      </c>
    </row>
    <row r="7" spans="1:16" x14ac:dyDescent="0.2">
      <c r="E7" t="s">
        <v>31</v>
      </c>
      <c r="F7">
        <f>0.5*(B14-15)*B16*7.3*F4-E14*B16</f>
        <v>5844.9453826500003</v>
      </c>
      <c r="H7" s="4" t="s">
        <v>32</v>
      </c>
      <c r="I7" s="4">
        <f>5000*F7</f>
        <v>29224726.913250003</v>
      </c>
      <c r="K7" s="14"/>
    </row>
    <row r="8" spans="1:16" x14ac:dyDescent="0.2">
      <c r="H8" s="4">
        <v>2</v>
      </c>
      <c r="I8" s="4">
        <f>7000*F7</f>
        <v>40914617.678550005</v>
      </c>
      <c r="K8" s="14"/>
    </row>
    <row r="9" spans="1:16" x14ac:dyDescent="0.2">
      <c r="A9" t="s">
        <v>8</v>
      </c>
      <c r="C9" t="s">
        <v>9</v>
      </c>
      <c r="K9" s="14"/>
    </row>
    <row r="10" spans="1:16" ht="17" thickBot="1" x14ac:dyDescent="0.25">
      <c r="K10" s="14"/>
    </row>
    <row r="11" spans="1:16" x14ac:dyDescent="0.2">
      <c r="A11" t="s">
        <v>10</v>
      </c>
      <c r="C11" t="s">
        <v>11</v>
      </c>
      <c r="K11" s="14"/>
      <c r="L11" s="5" t="s">
        <v>39</v>
      </c>
      <c r="M11" s="6">
        <f>B20-C38-F38-M5</f>
        <v>24135170.629916653</v>
      </c>
      <c r="N11" s="6"/>
      <c r="O11" s="6" t="s">
        <v>41</v>
      </c>
      <c r="P11" s="7">
        <f>M11/2</f>
        <v>12067585.314958327</v>
      </c>
    </row>
    <row r="12" spans="1:16" ht="17" thickBot="1" x14ac:dyDescent="0.25">
      <c r="K12" s="14"/>
      <c r="L12" s="11" t="s">
        <v>40</v>
      </c>
      <c r="M12" s="12">
        <f>B22-C40-F40-M6</f>
        <v>33841238.881883323</v>
      </c>
      <c r="N12" s="12"/>
      <c r="O12" s="12" t="s">
        <v>42</v>
      </c>
      <c r="P12" s="13">
        <f>M12/2</f>
        <v>16920619.440941662</v>
      </c>
    </row>
    <row r="13" spans="1:16" x14ac:dyDescent="0.2">
      <c r="K13" s="14"/>
    </row>
    <row r="14" spans="1:16" x14ac:dyDescent="0.2">
      <c r="A14" t="s">
        <v>12</v>
      </c>
      <c r="B14">
        <v>62.07</v>
      </c>
      <c r="D14" t="s">
        <v>30</v>
      </c>
      <c r="E14">
        <v>77.2</v>
      </c>
      <c r="K14" s="14"/>
    </row>
    <row r="15" spans="1:16" x14ac:dyDescent="0.2">
      <c r="K15" s="14"/>
    </row>
    <row r="16" spans="1:16" x14ac:dyDescent="0.2">
      <c r="A16" t="s">
        <v>13</v>
      </c>
      <c r="B16">
        <v>61.782299999999999</v>
      </c>
      <c r="K16" s="14"/>
    </row>
    <row r="17" spans="1:11" x14ac:dyDescent="0.2">
      <c r="K17" s="14"/>
    </row>
    <row r="18" spans="1:11" x14ac:dyDescent="0.2">
      <c r="K18" s="14"/>
    </row>
    <row r="19" spans="1:11" x14ac:dyDescent="0.2">
      <c r="K19" s="14"/>
    </row>
    <row r="20" spans="1:11" x14ac:dyDescent="0.2">
      <c r="A20" t="s">
        <v>14</v>
      </c>
      <c r="B20">
        <f>B14*5000*B16*7.3</f>
        <v>139971198.67649999</v>
      </c>
      <c r="D20" t="s">
        <v>16</v>
      </c>
      <c r="E20">
        <f>700*5000</f>
        <v>3500000</v>
      </c>
      <c r="K20" s="14"/>
    </row>
    <row r="21" spans="1:11" x14ac:dyDescent="0.2">
      <c r="D21" t="s">
        <v>17</v>
      </c>
      <c r="E21">
        <f>700*7000</f>
        <v>4900000</v>
      </c>
      <c r="K21" s="14"/>
    </row>
    <row r="22" spans="1:11" x14ac:dyDescent="0.2">
      <c r="A22" t="s">
        <v>15</v>
      </c>
      <c r="B22">
        <f>B14*7000*B16*7.3</f>
        <v>195959678.1471</v>
      </c>
      <c r="K22" s="14"/>
    </row>
    <row r="23" spans="1:11" x14ac:dyDescent="0.2">
      <c r="K23" s="14"/>
    </row>
    <row r="24" spans="1:11" x14ac:dyDescent="0.2">
      <c r="A24" t="s">
        <v>18</v>
      </c>
      <c r="B24">
        <f>E14*B16*5000</f>
        <v>23847967.800000001</v>
      </c>
      <c r="K24" s="14"/>
    </row>
    <row r="25" spans="1:11" x14ac:dyDescent="0.2">
      <c r="K25" s="14"/>
    </row>
    <row r="26" spans="1:11" x14ac:dyDescent="0.2">
      <c r="A26" t="s">
        <v>19</v>
      </c>
      <c r="B26">
        <f>E14*B16*7000</f>
        <v>33387154.920000002</v>
      </c>
      <c r="K26" s="14"/>
    </row>
    <row r="27" spans="1:11" x14ac:dyDescent="0.2">
      <c r="K27" s="14"/>
    </row>
    <row r="28" spans="1:11" x14ac:dyDescent="0.2">
      <c r="K28" s="14"/>
    </row>
    <row r="29" spans="1:11" x14ac:dyDescent="0.2">
      <c r="K29" s="14"/>
    </row>
    <row r="30" spans="1:11" x14ac:dyDescent="0.2">
      <c r="A30">
        <f>50000000/12000*5000</f>
        <v>20833333.333333336</v>
      </c>
      <c r="B30" t="s">
        <v>20</v>
      </c>
      <c r="K30" s="14"/>
    </row>
    <row r="31" spans="1:11" x14ac:dyDescent="0.2">
      <c r="A31">
        <f>50000000/12000*7000</f>
        <v>29166666.666666668</v>
      </c>
      <c r="K31" s="14"/>
    </row>
    <row r="34" spans="1:6" x14ac:dyDescent="0.2">
      <c r="A34" t="s">
        <v>21</v>
      </c>
      <c r="B34">
        <f>42*50000</f>
        <v>2100000</v>
      </c>
      <c r="D34" t="s">
        <v>27</v>
      </c>
      <c r="E34">
        <f>B34*0.3</f>
        <v>630000</v>
      </c>
    </row>
    <row r="35" spans="1:6" x14ac:dyDescent="0.2">
      <c r="A35" t="s">
        <v>22</v>
      </c>
      <c r="B35">
        <f>58*50000</f>
        <v>2900000</v>
      </c>
      <c r="E35">
        <f>B35*0.3</f>
        <v>870000</v>
      </c>
    </row>
    <row r="37" spans="1:6" ht="17" thickBot="1" x14ac:dyDescent="0.25"/>
    <row r="38" spans="1:6" x14ac:dyDescent="0.2">
      <c r="A38" s="5" t="s">
        <v>23</v>
      </c>
      <c r="B38" s="6"/>
      <c r="C38" s="6">
        <f>A30+B34+E34+I7</f>
        <v>52788060.246583343</v>
      </c>
      <c r="D38" s="6"/>
      <c r="E38" s="6" t="s">
        <v>24</v>
      </c>
      <c r="F38" s="7">
        <f>E20+B24</f>
        <v>27347967.800000001</v>
      </c>
    </row>
    <row r="39" spans="1:6" x14ac:dyDescent="0.2">
      <c r="A39" s="8"/>
      <c r="B39" s="9"/>
      <c r="C39" s="9"/>
      <c r="D39" s="9"/>
      <c r="E39" s="9"/>
      <c r="F39" s="10"/>
    </row>
    <row r="40" spans="1:6" ht="17" thickBot="1" x14ac:dyDescent="0.25">
      <c r="A40" s="11"/>
      <c r="B40" s="12"/>
      <c r="C40" s="12">
        <f>A31+B35+E35+I8</f>
        <v>73851284.345216677</v>
      </c>
      <c r="D40" s="12"/>
      <c r="E40" s="12"/>
      <c r="F40" s="13">
        <f>E21+B26</f>
        <v>38287154.920000002</v>
      </c>
    </row>
    <row r="43" spans="1:6" x14ac:dyDescent="0.2">
      <c r="A43" s="2" t="s">
        <v>25</v>
      </c>
      <c r="B43" s="2">
        <f>B20-C38-F38</f>
        <v>59835170.629916653</v>
      </c>
      <c r="D43" s="3" t="s">
        <v>33</v>
      </c>
      <c r="E43" s="3">
        <f>B43/2</f>
        <v>29917585.314958327</v>
      </c>
    </row>
    <row r="44" spans="1:6" x14ac:dyDescent="0.2">
      <c r="A44" s="2"/>
      <c r="B44" s="2"/>
      <c r="D44" s="3"/>
      <c r="E44" s="3"/>
    </row>
    <row r="45" spans="1:6" x14ac:dyDescent="0.2">
      <c r="A45" s="2" t="s">
        <v>26</v>
      </c>
      <c r="B45" s="2">
        <f>B22-C40-F40</f>
        <v>83821238.881883323</v>
      </c>
      <c r="D45" s="3" t="s">
        <v>34</v>
      </c>
      <c r="E45" s="3">
        <f>B45/2</f>
        <v>41910619.440941662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Усова</dc:creator>
  <cp:lastModifiedBy>Анастасия Усова</cp:lastModifiedBy>
  <dcterms:created xsi:type="dcterms:W3CDTF">2020-04-15T10:09:54Z</dcterms:created>
  <dcterms:modified xsi:type="dcterms:W3CDTF">2020-04-15T12:38:49Z</dcterms:modified>
</cp:coreProperties>
</file>