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Илья\Desktop\"/>
    </mc:Choice>
  </mc:AlternateContent>
  <xr:revisionPtr revIDLastSave="0" documentId="13_ncr:1_{B624AA10-1D1C-4F28-8FF0-5CE1C3AA54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" i="1" l="1"/>
  <c r="T3" i="1"/>
  <c r="Z4" i="1"/>
  <c r="Z3" i="1"/>
  <c r="Y4" i="1"/>
  <c r="Y3" i="1"/>
  <c r="O4" i="1"/>
  <c r="O3" i="1"/>
  <c r="L4" i="1"/>
  <c r="L3" i="1"/>
  <c r="V4" i="1"/>
  <c r="W4" i="1" s="1"/>
  <c r="V3" i="1"/>
  <c r="W3" i="1"/>
  <c r="K4" i="1"/>
  <c r="M4" i="1" s="1"/>
  <c r="K3" i="1"/>
  <c r="M3" i="1" s="1"/>
  <c r="F4" i="1"/>
  <c r="F3" i="1"/>
  <c r="F5" i="1" l="1"/>
</calcChain>
</file>

<file path=xl/sharedStrings.xml><?xml version="1.0" encoding="utf-8"?>
<sst xmlns="http://schemas.openxmlformats.org/spreadsheetml/2006/main" count="26" uniqueCount="22">
  <si>
    <t>Цена на нефть</t>
  </si>
  <si>
    <t>Количество добытой нефти</t>
  </si>
  <si>
    <t>Курс доллара</t>
  </si>
  <si>
    <t>Коэф.</t>
  </si>
  <si>
    <t>Участок №1</t>
  </si>
  <si>
    <t>Участок №2</t>
  </si>
  <si>
    <t>Расчетная выручка</t>
  </si>
  <si>
    <t>Задача №1</t>
  </si>
  <si>
    <t>Сотрудники</t>
  </si>
  <si>
    <t>Оплата труда</t>
  </si>
  <si>
    <t>Зарплата</t>
  </si>
  <si>
    <t>Страховые взносы</t>
  </si>
  <si>
    <t>Всего</t>
  </si>
  <si>
    <t>Остальные расходы</t>
  </si>
  <si>
    <t>Фактические расходы</t>
  </si>
  <si>
    <t>Пошлина</t>
  </si>
  <si>
    <t>1 часть</t>
  </si>
  <si>
    <t>Тариф</t>
  </si>
  <si>
    <t>2 часть</t>
  </si>
  <si>
    <t>НДПИ</t>
  </si>
  <si>
    <t>Доп. Доход</t>
  </si>
  <si>
    <t>НДД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</si>
</sst>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2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ont="1" applyFill="1"/>
    <xf numFmtId="0" fontId="2" fillId="3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F1" workbookViewId="0">
      <selection activeCell="T5" sqref="T5"/>
    </sheetView>
  </sheetViews>
  <sheetFormatPr defaultRowHeight="15" x14ac:dyDescent="0.25"/>
  <cols>
    <col min="1" max="1" width="13.42578125" customWidth="1"/>
    <col min="2" max="2" width="14.28515625" customWidth="1"/>
    <col min="3" max="3" width="26.5703125" customWidth="1"/>
    <col min="4" max="4" width="14.5703125" customWidth="1"/>
    <col min="6" max="6" width="18.42578125" customWidth="1"/>
    <col min="9" max="9" width="13.42578125" customWidth="1"/>
    <col min="10" max="10" width="14.28515625" customWidth="1"/>
    <col min="11" max="12" width="26.5703125" customWidth="1"/>
    <col min="13" max="13" width="14.5703125" customWidth="1"/>
    <col min="14" max="14" width="19.42578125" customWidth="1"/>
    <col min="15" max="15" width="13.28515625" customWidth="1"/>
    <col min="17" max="17" width="11.140625" customWidth="1"/>
    <col min="18" max="18" width="27.5703125" customWidth="1"/>
    <col min="19" max="19" width="16.42578125" customWidth="1"/>
    <col min="20" max="20" width="12" bestFit="1" customWidth="1"/>
    <col min="21" max="21" width="11" customWidth="1"/>
    <col min="22" max="22" width="11.85546875" customWidth="1"/>
    <col min="23" max="23" width="13.140625" customWidth="1"/>
    <col min="25" max="25" width="12" customWidth="1"/>
    <col min="26" max="26" width="13.140625" customWidth="1"/>
  </cols>
  <sheetData>
    <row r="1" spans="1:26" x14ac:dyDescent="0.25">
      <c r="A1" s="2" t="s">
        <v>7</v>
      </c>
      <c r="B1" s="2"/>
      <c r="C1" s="2"/>
      <c r="D1" s="2"/>
      <c r="E1" s="2"/>
      <c r="F1" s="2"/>
      <c r="I1" s="8" t="s">
        <v>14</v>
      </c>
      <c r="J1" s="8"/>
      <c r="K1" s="8"/>
      <c r="L1" s="8"/>
      <c r="M1" s="8"/>
      <c r="N1" s="8"/>
      <c r="O1" s="8"/>
    </row>
    <row r="2" spans="1:26" x14ac:dyDescent="0.25">
      <c r="B2" s="1" t="s">
        <v>0</v>
      </c>
      <c r="C2" s="1" t="s">
        <v>1</v>
      </c>
      <c r="D2" s="1" t="s">
        <v>2</v>
      </c>
      <c r="E2" s="1" t="s">
        <v>3</v>
      </c>
      <c r="F2" s="4" t="s">
        <v>6</v>
      </c>
      <c r="I2" s="13" t="s">
        <v>8</v>
      </c>
      <c r="J2" s="13" t="s">
        <v>10</v>
      </c>
      <c r="K2" s="13" t="s">
        <v>11</v>
      </c>
      <c r="L2" s="13" t="s">
        <v>19</v>
      </c>
      <c r="M2" s="13" t="s">
        <v>9</v>
      </c>
      <c r="N2" s="13" t="s">
        <v>13</v>
      </c>
      <c r="O2" s="14" t="s">
        <v>12</v>
      </c>
      <c r="Q2" s="1" t="s">
        <v>15</v>
      </c>
      <c r="R2" s="1" t="s">
        <v>1</v>
      </c>
      <c r="S2" s="1" t="s">
        <v>2</v>
      </c>
      <c r="T2" s="11" t="s">
        <v>16</v>
      </c>
      <c r="U2" s="1" t="s">
        <v>17</v>
      </c>
      <c r="V2" s="11" t="s">
        <v>18</v>
      </c>
      <c r="W2" s="9" t="s">
        <v>12</v>
      </c>
      <c r="Y2" s="13" t="s">
        <v>20</v>
      </c>
      <c r="Z2" s="13" t="s">
        <v>21</v>
      </c>
    </row>
    <row r="3" spans="1:26" x14ac:dyDescent="0.25">
      <c r="A3" s="1" t="s">
        <v>4</v>
      </c>
      <c r="B3" s="3">
        <v>62.07</v>
      </c>
      <c r="C3" s="3">
        <v>5000</v>
      </c>
      <c r="D3" s="3">
        <v>61.782299999999999</v>
      </c>
      <c r="E3" s="3">
        <v>7.3</v>
      </c>
      <c r="F3" s="5">
        <f>B3*C3*D3*E3</f>
        <v>139971198.67649999</v>
      </c>
      <c r="I3">
        <v>42</v>
      </c>
      <c r="J3">
        <v>50000</v>
      </c>
      <c r="K3">
        <f>I3*J3*0.3</f>
        <v>630000</v>
      </c>
      <c r="L3">
        <f>(0.5*(B3-15)*D3*7.3*0.8-(Q3*D3))*C3</f>
        <v>18610187.970600005</v>
      </c>
      <c r="M3">
        <f>I3*J3+K3</f>
        <v>2730000</v>
      </c>
      <c r="N3">
        <v>20833333</v>
      </c>
      <c r="O3" s="6">
        <f>M3+N3+L3</f>
        <v>42173520.970600009</v>
      </c>
      <c r="Q3">
        <v>77.2</v>
      </c>
      <c r="R3" s="3">
        <v>5000</v>
      </c>
      <c r="S3" s="3">
        <v>61.782299999999999</v>
      </c>
      <c r="T3" s="12">
        <f>Q3*R3*S3</f>
        <v>23847967.800000001</v>
      </c>
      <c r="U3">
        <v>700</v>
      </c>
      <c r="V3" s="12">
        <f>U3*R3</f>
        <v>3500000</v>
      </c>
      <c r="W3" s="10">
        <f>V3+T3</f>
        <v>27347967.800000001</v>
      </c>
      <c r="Y3">
        <f>F3-(W3+O3)</f>
        <v>70449709.905899987</v>
      </c>
      <c r="Z3">
        <f>Y3/2</f>
        <v>35224854.952949993</v>
      </c>
    </row>
    <row r="4" spans="1:26" x14ac:dyDescent="0.25">
      <c r="A4" s="1" t="s">
        <v>5</v>
      </c>
      <c r="B4" s="3">
        <v>62.07</v>
      </c>
      <c r="C4" s="3">
        <v>7000</v>
      </c>
      <c r="D4" s="3">
        <v>61.782299999999999</v>
      </c>
      <c r="E4" s="3">
        <v>7.3</v>
      </c>
      <c r="F4" s="5">
        <f>B4*C4*D4*E4</f>
        <v>195959678.1471</v>
      </c>
      <c r="I4">
        <v>58</v>
      </c>
      <c r="J4">
        <v>50000</v>
      </c>
      <c r="K4">
        <f>I4*J4*0.3</f>
        <v>870000</v>
      </c>
      <c r="L4">
        <f>(0.5*(B4-15)*D4*7.3*0.8-(Q4*D4))*C4</f>
        <v>26054263.158840008</v>
      </c>
      <c r="M4">
        <f>I4*J4+K4</f>
        <v>3770000</v>
      </c>
      <c r="N4">
        <v>29166666</v>
      </c>
      <c r="O4" s="6">
        <f>M4+N4+L4</f>
        <v>58990929.158840008</v>
      </c>
      <c r="Q4">
        <v>77.2</v>
      </c>
      <c r="R4" s="3">
        <v>7000</v>
      </c>
      <c r="S4" s="3">
        <v>61.782299999999999</v>
      </c>
      <c r="T4" s="12">
        <f>Q4*R4*S4</f>
        <v>33387154.919999998</v>
      </c>
      <c r="U4">
        <v>700</v>
      </c>
      <c r="V4" s="12">
        <f>U4*R4</f>
        <v>4900000</v>
      </c>
      <c r="W4" s="10">
        <f>V4+T4</f>
        <v>38287154.920000002</v>
      </c>
      <c r="Y4">
        <f>F4-(W4+O4)</f>
        <v>98681594.068259984</v>
      </c>
      <c r="Z4">
        <f>Y4/2</f>
        <v>49340797.034129992</v>
      </c>
    </row>
    <row r="5" spans="1:26" x14ac:dyDescent="0.25">
      <c r="E5" s="1" t="s">
        <v>12</v>
      </c>
      <c r="F5" s="6">
        <f>F3+F4</f>
        <v>335930876.82359999</v>
      </c>
    </row>
    <row r="6" spans="1:26" x14ac:dyDescent="0.25">
      <c r="E6" s="1"/>
      <c r="F6" s="7"/>
    </row>
    <row r="7" spans="1:26" x14ac:dyDescent="0.25">
      <c r="E7" s="1"/>
      <c r="F7" s="7"/>
    </row>
    <row r="8" spans="1:26" ht="14.25" customHeight="1" x14ac:dyDescent="0.25"/>
  </sheetData>
  <mergeCells count="2">
    <mergeCell ref="A1:F1"/>
    <mergeCell ref="I1:O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2015-06-05T18:19:34Z</dcterms:created>
  <dcterms:modified xsi:type="dcterms:W3CDTF">2020-04-15T11:36:41Z</dcterms:modified>
</cp:coreProperties>
</file>